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AAAAAAAA\ALEEM - ARTICLES\Knowledge Hub\2019 09\"/>
    </mc:Choice>
  </mc:AlternateContent>
  <xr:revisionPtr revIDLastSave="0" documentId="13_ncr:1_{D7F86266-BAB9-4A2B-A0E2-023DAA67CBE7}" xr6:coauthVersionLast="41" xr6:coauthVersionMax="41" xr10:uidLastSave="{00000000-0000-0000-0000-000000000000}"/>
  <bookViews>
    <workbookView xWindow="-48" yWindow="-48" windowWidth="23136" windowHeight="12432" xr2:uid="{F9B57493-D083-4F12-B192-BF4924591FEB}"/>
  </bookViews>
  <sheets>
    <sheet name="Example A+B" sheetId="4" r:id="rId1"/>
    <sheet name="Business Y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3" l="1"/>
  <c r="E32" i="3"/>
  <c r="E24" i="3"/>
  <c r="D24" i="3"/>
  <c r="E22" i="3"/>
  <c r="E21" i="3"/>
  <c r="E11" i="3"/>
  <c r="C11" i="3"/>
  <c r="D11" i="3"/>
  <c r="E35" i="3"/>
  <c r="D35" i="3"/>
  <c r="C35" i="3"/>
  <c r="D33" i="3"/>
  <c r="C33" i="3"/>
  <c r="F36" i="3" l="1"/>
  <c r="C28" i="3"/>
  <c r="D28" i="3"/>
  <c r="D12" i="3"/>
  <c r="D13" i="3" s="1"/>
  <c r="F10" i="3"/>
  <c r="F8" i="3"/>
  <c r="F26" i="3"/>
  <c r="F20" i="3"/>
  <c r="C24" i="3" s="1"/>
  <c r="F18" i="3"/>
  <c r="C12" i="3" l="1"/>
  <c r="C13" i="3" s="1"/>
  <c r="C21" i="3"/>
  <c r="D21" i="3"/>
  <c r="D22" i="3" s="1"/>
  <c r="D32" i="3"/>
  <c r="F24" i="3"/>
  <c r="F12" i="3"/>
  <c r="F28" i="3"/>
  <c r="F21" i="3" l="1"/>
  <c r="C22" i="3"/>
  <c r="F13" i="3"/>
  <c r="F22" i="3" l="1"/>
  <c r="C32" i="3"/>
</calcChain>
</file>

<file path=xl/sharedStrings.xml><?xml version="1.0" encoding="utf-8"?>
<sst xmlns="http://schemas.openxmlformats.org/spreadsheetml/2006/main" count="58" uniqueCount="47">
  <si>
    <t>E</t>
  </si>
  <si>
    <t>R</t>
  </si>
  <si>
    <t>Less allowance</t>
  </si>
  <si>
    <t>Taxable amounts</t>
  </si>
  <si>
    <t>£</t>
  </si>
  <si>
    <t>Social media platform</t>
  </si>
  <si>
    <t>Internet search engine</t>
  </si>
  <si>
    <t>Online marketplace</t>
  </si>
  <si>
    <t>Total</t>
  </si>
  <si>
    <t>UK digital services revenue</t>
  </si>
  <si>
    <t>"net revenues"</t>
  </si>
  <si>
    <t>"The relevant proportion"</t>
  </si>
  <si>
    <t>R / TR</t>
  </si>
  <si>
    <t>relevant operating expense</t>
  </si>
  <si>
    <t>"The operating margin"</t>
  </si>
  <si>
    <t>Taxable amounts
= 0.8 x the operating margin x the net revenues</t>
  </si>
  <si>
    <t>Business Y</t>
  </si>
  <si>
    <t>Worldwide digital services revenue</t>
  </si>
  <si>
    <t>A</t>
  </si>
  <si>
    <t>B</t>
  </si>
  <si>
    <t>Charge to DST</t>
  </si>
  <si>
    <t>Alternative basis of charge</t>
  </si>
  <si>
    <t>From above "Tax at 2% x Taxable amount"</t>
  </si>
  <si>
    <t>Total DST payable</t>
  </si>
  <si>
    <t>Allocated</t>
  </si>
  <si>
    <t>Apportioned based on Worldwide digital service revenue</t>
  </si>
  <si>
    <t>DST (2% x Taxable amount)</t>
  </si>
  <si>
    <t>Selects the lowest "A" or "B"</t>
  </si>
  <si>
    <t>This example is from the draft guidance that HMRC is still preparing so is subject to change.</t>
  </si>
  <si>
    <t xml:space="preserve">Example A
</t>
  </si>
  <si>
    <t xml:space="preserve">It therefore elects to calculate its DST under the non-standard rate calculation.
</t>
  </si>
  <si>
    <t xml:space="preserve">The net revenues for each activity are therefore ~£116m for social media and ~£209m for search engine.
</t>
  </si>
  <si>
    <t xml:space="preserve">It charges search engine revenues under the standard calculation of 2%*(£225-16m)= ~£4.2m
</t>
  </si>
  <si>
    <t xml:space="preserve">It charges social media revenues under the alternative basis of charge 1%*0.8*£116m =~£0.9m.
</t>
  </si>
  <si>
    <t xml:space="preserve">It has a total DST liability of ~£5.1m
</t>
  </si>
  <si>
    <t xml:space="preserve">Example B
</t>
  </si>
  <si>
    <t xml:space="preserve">Business Z provides a social media platform which generates £125m of DST revenues. Under the standard DST calculation, after deducting the £25m allowance its DST liability would be £2m.
</t>
  </si>
  <si>
    <t xml:space="preserve">The social media platform’s operating costs from providing the service to UK users are £123.75m meaning its operating resulting in a 1% operating margin.
</t>
  </si>
  <si>
    <t xml:space="preserve">If the group paid the full rate of DST, it would make a loss from providing the social media platform to UK users.
</t>
  </si>
  <si>
    <t xml:space="preserve">Its DST liability is reduced to £0.8m, which is calculated as £100m (the DST revenues less the allowance) multiplied by the 1% operating margin multiplied by 0.8.
</t>
  </si>
  <si>
    <t xml:space="preserve">Where a group has more than one type of relevant facility, the allowance will be apportioned to each type of relevant facility in the proportion of DST revenues attributable to each category.
</t>
  </si>
  <si>
    <t xml:space="preserve">Business Y has the same fact pattern as Business Z in Example A however it also has a search engine which meets the activity and revenue conditions.
</t>
  </si>
  <si>
    <t xml:space="preserve">The search engine generates £225m in UK digital services revenues but the group does elect to make it subject to the alternative basis of charge.
</t>
  </si>
  <si>
    <t xml:space="preserve">Business Y therefore has total UK digital services revenues of £350mn: £125mn (from its social media platform) added to £225mn (from its search engine).
</t>
  </si>
  <si>
    <t xml:space="preserve">It first splits the allowance between the two business activities. So ~£9mn is allocated against the social media platform revenues (£125mn/£350mn*£25mn) and ~£16mn against the search engine revenues.
</t>
  </si>
  <si>
    <t xml:space="preserve">It then performs the same calculation as before to determine the operating margin of the activity in the claim. As before, this is 1%.
</t>
  </si>
  <si>
    <t>Example A and B are combined and referred to as Business 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</si>
</sst>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"/>
    <numFmt numFmtId="165" formatCode="_-* #,##0_-;\-* #,##0_-;_-* &quot;-&quot;??_-;_-@_-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164" fontId="0" fillId="0" borderId="0" xfId="0" applyNumberFormat="1"/>
    <xf numFmtId="3" fontId="2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 vertical="top" wrapText="1"/>
    </xf>
    <xf numFmtId="0" fontId="1" fillId="0" borderId="0" xfId="0" applyFont="1"/>
    <xf numFmtId="164" fontId="3" fillId="0" borderId="0" xfId="0" applyNumberFormat="1" applyFont="1"/>
    <xf numFmtId="165" fontId="0" fillId="0" borderId="0" xfId="1" applyNumberFormat="1" applyFont="1"/>
    <xf numFmtId="3" fontId="0" fillId="0" borderId="0" xfId="0" applyNumberFormat="1" applyFill="1"/>
    <xf numFmtId="3" fontId="0" fillId="2" borderId="0" xfId="0" applyNumberFormat="1" applyFill="1"/>
    <xf numFmtId="165" fontId="0" fillId="2" borderId="0" xfId="1" applyNumberFormat="1" applyFont="1" applyFill="1"/>
    <xf numFmtId="3" fontId="0" fillId="3" borderId="1" xfId="0" applyNumberFormat="1" applyFill="1" applyBorder="1"/>
    <xf numFmtId="165" fontId="0" fillId="0" borderId="0" xfId="1" applyNumberFormat="1" applyFont="1" applyFill="1"/>
    <xf numFmtId="0" fontId="0" fillId="0" borderId="0" xfId="0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4" borderId="2" xfId="0" applyNumberFormat="1" applyFill="1" applyBorder="1"/>
    <xf numFmtId="3" fontId="3" fillId="4" borderId="2" xfId="0" applyNumberFormat="1" applyFont="1" applyFill="1" applyBorder="1"/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CC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15240</xdr:rowOff>
    </xdr:from>
    <xdr:to>
      <xdr:col>2</xdr:col>
      <xdr:colOff>7620</xdr:colOff>
      <xdr:row>30</xdr:row>
      <xdr:rowOff>22860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6ED4612-E51E-4318-A965-BA6FD704C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860" y="4038600"/>
          <a:ext cx="579120" cy="510540"/>
        </a:xfrm>
        <a:prstGeom prst="rect">
          <a:avLst/>
        </a:prstGeom>
        <a:noFill/>
        <a:ln w="12700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2468B-E1AF-4092-9F6F-AC5AC0AE9CDC}">
  <dimension ref="A1:A20"/>
  <sheetViews>
    <sheetView tabSelected="1" workbookViewId="0"/>
  </sheetViews>
  <sheetFormatPr defaultRowHeight="13.2" x14ac:dyDescent="0.25"/>
  <cols>
    <col min="1" max="1" width="88" style="22" customWidth="1"/>
  </cols>
  <sheetData>
    <row r="1" spans="1:1" x14ac:dyDescent="0.25">
      <c r="A1" s="24" t="s">
        <v>46</v>
      </c>
    </row>
    <row r="3" spans="1:1" ht="26.4" x14ac:dyDescent="0.25">
      <c r="A3" s="21" t="s">
        <v>29</v>
      </c>
    </row>
    <row r="4" spans="1:1" ht="39.6" x14ac:dyDescent="0.25">
      <c r="A4" s="20" t="s">
        <v>36</v>
      </c>
    </row>
    <row r="5" spans="1:1" ht="39.6" x14ac:dyDescent="0.25">
      <c r="A5" s="20" t="s">
        <v>37</v>
      </c>
    </row>
    <row r="6" spans="1:1" ht="26.4" x14ac:dyDescent="0.25">
      <c r="A6" s="20" t="s">
        <v>38</v>
      </c>
    </row>
    <row r="7" spans="1:1" ht="26.4" x14ac:dyDescent="0.25">
      <c r="A7" s="20" t="s">
        <v>30</v>
      </c>
    </row>
    <row r="8" spans="1:1" ht="39.6" x14ac:dyDescent="0.25">
      <c r="A8" s="20" t="s">
        <v>39</v>
      </c>
    </row>
    <row r="9" spans="1:1" ht="26.4" x14ac:dyDescent="0.25">
      <c r="A9" s="20" t="s">
        <v>40</v>
      </c>
    </row>
    <row r="10" spans="1:1" x14ac:dyDescent="0.25">
      <c r="A10" s="20"/>
    </row>
    <row r="11" spans="1:1" ht="26.4" x14ac:dyDescent="0.25">
      <c r="A11" s="21" t="s">
        <v>35</v>
      </c>
    </row>
    <row r="12" spans="1:1" ht="26.4" x14ac:dyDescent="0.25">
      <c r="A12" s="20" t="s">
        <v>41</v>
      </c>
    </row>
    <row r="13" spans="1:1" ht="39.6" x14ac:dyDescent="0.25">
      <c r="A13" s="20" t="s">
        <v>42</v>
      </c>
    </row>
    <row r="14" spans="1:1" ht="39.6" x14ac:dyDescent="0.25">
      <c r="A14" s="20" t="s">
        <v>43</v>
      </c>
    </row>
    <row r="15" spans="1:1" ht="39.6" x14ac:dyDescent="0.25">
      <c r="A15" s="20" t="s">
        <v>44</v>
      </c>
    </row>
    <row r="16" spans="1:1" ht="39.6" x14ac:dyDescent="0.25">
      <c r="A16" s="20" t="s">
        <v>31</v>
      </c>
    </row>
    <row r="17" spans="1:1" ht="26.4" x14ac:dyDescent="0.25">
      <c r="A17" s="20" t="s">
        <v>45</v>
      </c>
    </row>
    <row r="18" spans="1:1" ht="26.4" x14ac:dyDescent="0.25">
      <c r="A18" s="20" t="s">
        <v>32</v>
      </c>
    </row>
    <row r="19" spans="1:1" ht="26.4" x14ac:dyDescent="0.25">
      <c r="A19" s="20" t="s">
        <v>33</v>
      </c>
    </row>
    <row r="20" spans="1:1" ht="26.4" x14ac:dyDescent="0.25">
      <c r="A20" s="20" t="s">
        <v>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5B320-2E2E-4AFB-B86D-AA8D9835671B}">
  <dimension ref="A2:G37"/>
  <sheetViews>
    <sheetView workbookViewId="0">
      <selection activeCell="A22" sqref="A22"/>
    </sheetView>
  </sheetViews>
  <sheetFormatPr defaultRowHeight="13.2" x14ac:dyDescent="0.25"/>
  <cols>
    <col min="1" max="1" width="39.21875" customWidth="1"/>
    <col min="2" max="2" width="8.33203125" style="15" customWidth="1"/>
    <col min="3" max="3" width="18.109375" customWidth="1"/>
    <col min="4" max="4" width="19.21875" customWidth="1"/>
    <col min="5" max="5" width="17" customWidth="1"/>
    <col min="6" max="6" width="13.21875" customWidth="1"/>
    <col min="7" max="7" width="47.77734375" customWidth="1"/>
  </cols>
  <sheetData>
    <row r="2" spans="1:7" x14ac:dyDescent="0.25">
      <c r="A2" s="23" t="s">
        <v>28</v>
      </c>
      <c r="B2" s="23"/>
      <c r="C2" s="23"/>
      <c r="D2" s="23"/>
      <c r="E2" s="23"/>
      <c r="F2" s="23"/>
      <c r="G2" s="23"/>
    </row>
    <row r="4" spans="1:7" x14ac:dyDescent="0.25">
      <c r="A4" s="7" t="s">
        <v>16</v>
      </c>
    </row>
    <row r="5" spans="1:7" x14ac:dyDescent="0.25">
      <c r="A5" s="7"/>
    </row>
    <row r="6" spans="1:7" x14ac:dyDescent="0.25">
      <c r="A6" s="2" t="s">
        <v>20</v>
      </c>
      <c r="B6" s="16"/>
      <c r="C6" s="4" t="s">
        <v>5</v>
      </c>
      <c r="D6" s="4" t="s">
        <v>6</v>
      </c>
      <c r="E6" s="4" t="s">
        <v>7</v>
      </c>
      <c r="F6" s="4" t="s">
        <v>8</v>
      </c>
    </row>
    <row r="7" spans="1:7" x14ac:dyDescent="0.25">
      <c r="A7" s="2"/>
      <c r="B7" s="16"/>
      <c r="C7" s="5" t="s">
        <v>4</v>
      </c>
      <c r="D7" s="1"/>
      <c r="E7" s="1"/>
      <c r="F7" s="1"/>
    </row>
    <row r="8" spans="1:7" x14ac:dyDescent="0.25">
      <c r="A8" s="1" t="s">
        <v>17</v>
      </c>
      <c r="B8" s="17"/>
      <c r="C8" s="18">
        <v>125000000</v>
      </c>
      <c r="D8" s="18">
        <v>225000000</v>
      </c>
      <c r="E8" s="18"/>
      <c r="F8" s="1">
        <f>SUM(C8:E8)</f>
        <v>350000000</v>
      </c>
    </row>
    <row r="9" spans="1:7" x14ac:dyDescent="0.25">
      <c r="A9" s="1"/>
      <c r="B9" s="17"/>
      <c r="C9" s="1"/>
      <c r="D9" s="1"/>
      <c r="E9" s="1"/>
      <c r="F9" s="1"/>
    </row>
    <row r="10" spans="1:7" x14ac:dyDescent="0.25">
      <c r="A10" s="1" t="s">
        <v>9</v>
      </c>
      <c r="B10" s="17"/>
      <c r="C10" s="18">
        <v>125000000</v>
      </c>
      <c r="D10" s="18">
        <v>225000000</v>
      </c>
      <c r="E10" s="18"/>
      <c r="F10" s="1">
        <f>SUM(C10:E10)</f>
        <v>350000000</v>
      </c>
      <c r="G10" t="s">
        <v>25</v>
      </c>
    </row>
    <row r="11" spans="1:7" x14ac:dyDescent="0.25">
      <c r="A11" s="1" t="s">
        <v>2</v>
      </c>
      <c r="B11" s="17"/>
      <c r="C11" s="1">
        <f>+C10/F10*F11</f>
        <v>-8928571.4285714291</v>
      </c>
      <c r="D11" s="1">
        <f>+D10/F10*F11</f>
        <v>-16071428.571428573</v>
      </c>
      <c r="E11" s="1">
        <f>+E10/F10*F11</f>
        <v>0</v>
      </c>
      <c r="F11" s="1">
        <v>-25000000</v>
      </c>
      <c r="G11" t="s">
        <v>25</v>
      </c>
    </row>
    <row r="12" spans="1:7" x14ac:dyDescent="0.25">
      <c r="A12" s="1" t="s">
        <v>3</v>
      </c>
      <c r="B12" s="17"/>
      <c r="C12" s="1">
        <f>SUM(C10:C11)</f>
        <v>116071428.57142857</v>
      </c>
      <c r="D12" s="1">
        <f>SUM(D10:D11)</f>
        <v>208928571.42857143</v>
      </c>
      <c r="E12" s="1"/>
      <c r="F12" s="1">
        <f t="shared" ref="F12:F13" si="0">SUM(C12:E12)</f>
        <v>325000000</v>
      </c>
    </row>
    <row r="13" spans="1:7" x14ac:dyDescent="0.25">
      <c r="A13" s="1" t="s">
        <v>26</v>
      </c>
      <c r="B13" s="17"/>
      <c r="C13" s="1">
        <f>C12*0.02</f>
        <v>2321428.5714285714</v>
      </c>
      <c r="D13" s="10">
        <f>D12*0.02</f>
        <v>4178571.4285714286</v>
      </c>
      <c r="E13" s="1"/>
      <c r="F13" s="1">
        <f t="shared" si="0"/>
        <v>6500000</v>
      </c>
    </row>
    <row r="14" spans="1:7" x14ac:dyDescent="0.25">
      <c r="A14" s="1"/>
      <c r="B14" s="17"/>
      <c r="C14" s="1"/>
      <c r="D14" s="1"/>
      <c r="E14" s="1"/>
      <c r="F14" s="1"/>
    </row>
    <row r="15" spans="1:7" x14ac:dyDescent="0.25">
      <c r="A15" s="1"/>
      <c r="B15" s="17"/>
      <c r="C15" s="1"/>
      <c r="D15" s="1"/>
      <c r="E15" s="1"/>
      <c r="F15" s="1"/>
    </row>
    <row r="16" spans="1:7" x14ac:dyDescent="0.25">
      <c r="A16" s="2" t="s">
        <v>21</v>
      </c>
      <c r="B16" s="16"/>
      <c r="C16" s="4" t="s">
        <v>5</v>
      </c>
      <c r="D16" s="4" t="s">
        <v>6</v>
      </c>
      <c r="E16" s="4" t="s">
        <v>7</v>
      </c>
      <c r="F16" s="4" t="s">
        <v>8</v>
      </c>
    </row>
    <row r="17" spans="1:7" x14ac:dyDescent="0.25">
      <c r="A17" s="2"/>
      <c r="B17" s="16"/>
    </row>
    <row r="18" spans="1:7" x14ac:dyDescent="0.25">
      <c r="A18" s="1" t="s">
        <v>17</v>
      </c>
      <c r="B18" s="17"/>
      <c r="C18" s="18">
        <v>125000000</v>
      </c>
      <c r="D18" s="18">
        <v>225000000</v>
      </c>
      <c r="E18" s="18"/>
      <c r="F18" s="1">
        <f>SUM(C18:E18)</f>
        <v>350000000</v>
      </c>
      <c r="G18" t="s">
        <v>24</v>
      </c>
    </row>
    <row r="19" spans="1:7" x14ac:dyDescent="0.25">
      <c r="A19" s="1"/>
      <c r="B19" s="17"/>
      <c r="C19" s="1"/>
      <c r="D19" s="1"/>
      <c r="E19" s="1"/>
      <c r="F19" s="1"/>
    </row>
    <row r="20" spans="1:7" x14ac:dyDescent="0.25">
      <c r="A20" s="1" t="s">
        <v>9</v>
      </c>
      <c r="B20" s="17" t="s">
        <v>1</v>
      </c>
      <c r="C20" s="19">
        <v>125000000</v>
      </c>
      <c r="D20" s="18">
        <v>225000000</v>
      </c>
      <c r="E20" s="19"/>
      <c r="F20" s="1">
        <f>SUM(C20:E20)</f>
        <v>350000000</v>
      </c>
      <c r="G20" t="s">
        <v>25</v>
      </c>
    </row>
    <row r="21" spans="1:7" x14ac:dyDescent="0.25">
      <c r="A21" s="1" t="s">
        <v>2</v>
      </c>
      <c r="B21" s="17"/>
      <c r="C21" s="1">
        <f>+C11</f>
        <v>-8928571.4285714291</v>
      </c>
      <c r="D21" s="1">
        <f>+D11</f>
        <v>-16071428.571428573</v>
      </c>
      <c r="E21" s="1">
        <f>+E11</f>
        <v>0</v>
      </c>
      <c r="F21" s="1">
        <f t="shared" ref="F21:F26" si="1">SUM(C21:E21)</f>
        <v>-25000000</v>
      </c>
      <c r="G21" t="s">
        <v>25</v>
      </c>
    </row>
    <row r="22" spans="1:7" x14ac:dyDescent="0.25">
      <c r="A22" s="1" t="s">
        <v>10</v>
      </c>
      <c r="B22" s="17"/>
      <c r="C22" s="1">
        <f>SUM(C20:C21)</f>
        <v>116071428.57142857</v>
      </c>
      <c r="D22" s="1">
        <f>SUM(D20:D21)</f>
        <v>208928571.42857143</v>
      </c>
      <c r="E22" s="1">
        <f>SUM(E20:E21)</f>
        <v>0</v>
      </c>
      <c r="F22" s="1">
        <f t="shared" si="1"/>
        <v>325000000</v>
      </c>
    </row>
    <row r="23" spans="1:7" x14ac:dyDescent="0.25">
      <c r="A23" s="1"/>
      <c r="B23" s="17"/>
      <c r="C23" s="1"/>
      <c r="D23" s="1"/>
      <c r="E23" s="1"/>
      <c r="F23" s="1"/>
    </row>
    <row r="24" spans="1:7" x14ac:dyDescent="0.25">
      <c r="A24" s="1" t="s">
        <v>11</v>
      </c>
      <c r="B24" s="17" t="s">
        <v>12</v>
      </c>
      <c r="C24" s="3">
        <f>+C20/$F$20</f>
        <v>0.35714285714285715</v>
      </c>
      <c r="D24" s="3">
        <f>+D20/$F$20</f>
        <v>0.6428571428571429</v>
      </c>
      <c r="E24" s="3">
        <f>+E20/$F$20</f>
        <v>0</v>
      </c>
      <c r="F24" s="3">
        <f t="shared" si="1"/>
        <v>1</v>
      </c>
    </row>
    <row r="25" spans="1:7" x14ac:dyDescent="0.25">
      <c r="A25" s="1"/>
      <c r="B25" s="17"/>
      <c r="C25" s="1"/>
      <c r="D25" s="1"/>
      <c r="E25" s="1"/>
      <c r="F25" s="1"/>
    </row>
    <row r="26" spans="1:7" x14ac:dyDescent="0.25">
      <c r="A26" s="1" t="s">
        <v>13</v>
      </c>
      <c r="B26" s="17" t="s">
        <v>0</v>
      </c>
      <c r="C26" s="18">
        <v>123750000</v>
      </c>
      <c r="D26" s="18">
        <v>206000000</v>
      </c>
      <c r="E26" s="18"/>
      <c r="F26" s="1">
        <f t="shared" si="1"/>
        <v>329750000</v>
      </c>
      <c r="G26" t="s">
        <v>24</v>
      </c>
    </row>
    <row r="27" spans="1:7" x14ac:dyDescent="0.25">
      <c r="A27" s="1"/>
      <c r="B27" s="17"/>
      <c r="C27" s="1"/>
      <c r="D27" s="1"/>
      <c r="E27" s="1"/>
      <c r="F27" s="1"/>
    </row>
    <row r="28" spans="1:7" x14ac:dyDescent="0.25">
      <c r="A28" s="1" t="s">
        <v>14</v>
      </c>
      <c r="B28" s="17"/>
      <c r="C28" s="8">
        <f>(C20-C26)/C20</f>
        <v>0.01</v>
      </c>
      <c r="D28" s="8">
        <f>(D20-D26)/D20</f>
        <v>8.4444444444444447E-2</v>
      </c>
      <c r="E28" s="3"/>
      <c r="F28" s="3">
        <f>SUM(C28:E28)</f>
        <v>9.4444444444444442E-2</v>
      </c>
    </row>
    <row r="29" spans="1:7" x14ac:dyDescent="0.25">
      <c r="A29" s="1"/>
      <c r="B29" s="17"/>
      <c r="C29" s="1"/>
      <c r="D29" s="1"/>
      <c r="E29" s="1"/>
      <c r="F29" s="1"/>
    </row>
    <row r="30" spans="1:7" x14ac:dyDescent="0.25">
      <c r="A30" s="1"/>
      <c r="B30" s="17"/>
      <c r="C30" s="1"/>
      <c r="D30" s="1"/>
      <c r="E30" s="1"/>
      <c r="F30" s="1"/>
    </row>
    <row r="31" spans="1:7" x14ac:dyDescent="0.25">
      <c r="A31" s="1"/>
      <c r="B31" s="17"/>
      <c r="C31" s="1"/>
      <c r="D31" s="1"/>
      <c r="E31" s="1"/>
      <c r="F31" s="1"/>
    </row>
    <row r="32" spans="1:7" ht="39.6" x14ac:dyDescent="0.25">
      <c r="A32" s="6" t="s">
        <v>15</v>
      </c>
      <c r="B32" s="17" t="s">
        <v>18</v>
      </c>
      <c r="C32" s="11">
        <f>0.8*C28*C22</f>
        <v>928571.42857142852</v>
      </c>
      <c r="D32" s="1">
        <f>0.8*D28*D22</f>
        <v>14114285.714285716</v>
      </c>
      <c r="E32" s="1">
        <f>0.8*E28*E22</f>
        <v>0</v>
      </c>
      <c r="F32" s="10"/>
    </row>
    <row r="33" spans="1:6" x14ac:dyDescent="0.25">
      <c r="A33" t="s">
        <v>22</v>
      </c>
      <c r="B33" s="15" t="s">
        <v>19</v>
      </c>
      <c r="C33" s="9">
        <f>+C13</f>
        <v>2321428.5714285714</v>
      </c>
      <c r="D33" s="12">
        <f>+D13</f>
        <v>4178571.4285714286</v>
      </c>
      <c r="E33" s="1">
        <f>+E13</f>
        <v>0</v>
      </c>
    </row>
    <row r="34" spans="1:6" x14ac:dyDescent="0.25">
      <c r="C34" s="9"/>
      <c r="D34" s="14"/>
    </row>
    <row r="35" spans="1:6" x14ac:dyDescent="0.25">
      <c r="A35" t="s">
        <v>27</v>
      </c>
      <c r="C35" s="9">
        <f>MIN(C32:C33)</f>
        <v>928571.42857142852</v>
      </c>
      <c r="D35" s="9">
        <f t="shared" ref="D35:E35" si="2">MIN(D32:D33)</f>
        <v>4178571.4285714286</v>
      </c>
      <c r="E35" s="9">
        <f t="shared" si="2"/>
        <v>0</v>
      </c>
    </row>
    <row r="36" spans="1:6" ht="13.8" thickBot="1" x14ac:dyDescent="0.3">
      <c r="A36" t="s">
        <v>23</v>
      </c>
      <c r="F36" s="13">
        <f>+C32+D33</f>
        <v>5107142.8571428573</v>
      </c>
    </row>
    <row r="37" spans="1:6" ht="13.8" thickTop="1" x14ac:dyDescent="0.25"/>
  </sheetData>
  <mergeCells count="1">
    <mergeCell ref="A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A+B</vt:lpstr>
      <vt:lpstr>Business 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Aleem Islan</dc:creator>
  <cp:lastModifiedBy>Aleem Islan</cp:lastModifiedBy>
  <dcterms:created xsi:type="dcterms:W3CDTF">2019-08-06T13:46:33Z</dcterms:created>
  <dcterms:modified xsi:type="dcterms:W3CDTF">2019-08-23T15:59:20Z</dcterms:modified>
</cp:coreProperties>
</file>